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FEB25/"/>
    </mc:Choice>
  </mc:AlternateContent>
  <xr:revisionPtr revIDLastSave="710" documentId="13_ncr:1_{DAADE5EF-7CB7-4D97-8056-E2403D7F125A}" xr6:coauthVersionLast="47" xr6:coauthVersionMax="47" xr10:uidLastSave="{4E05BF08-5257-49B1-8A16-58BC04298119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DC6" i="7" l="1"/>
  <c r="CW7" i="7"/>
  <c r="DA7" i="7"/>
  <c r="DC8" i="7"/>
  <c r="CY8" i="7"/>
  <c r="CW9" i="7"/>
  <c r="DA9" i="7"/>
  <c r="DC11" i="7"/>
  <c r="CX11" i="7"/>
  <c r="AS11" i="7"/>
  <c r="AB11" i="7"/>
  <c r="AA11" i="7"/>
  <c r="DB11" i="7" s="1"/>
  <c r="Z11" i="7"/>
  <c r="DA11" i="7" s="1"/>
  <c r="Y11" i="7"/>
  <c r="CZ11" i="7" s="1"/>
  <c r="X11" i="7"/>
  <c r="CY11" i="7" s="1"/>
  <c r="W11" i="7"/>
  <c r="V11" i="7"/>
  <c r="CW11" i="7" s="1"/>
  <c r="U11" i="7"/>
  <c r="H11" i="7"/>
  <c r="AS9" i="7"/>
  <c r="AB9" i="7"/>
  <c r="DC9" i="7" s="1"/>
  <c r="AA9" i="7"/>
  <c r="DB9" i="7" s="1"/>
  <c r="Z9" i="7"/>
  <c r="Y9" i="7"/>
  <c r="CZ9" i="7" s="1"/>
  <c r="X9" i="7"/>
  <c r="CY9" i="7" s="1"/>
  <c r="W9" i="7"/>
  <c r="CX9" i="7" s="1"/>
  <c r="V9" i="7"/>
  <c r="U9" i="7"/>
  <c r="H9" i="7"/>
  <c r="AS8" i="7"/>
  <c r="AB8" i="7"/>
  <c r="AA8" i="7"/>
  <c r="DB8" i="7" s="1"/>
  <c r="Z8" i="7"/>
  <c r="DA8" i="7" s="1"/>
  <c r="Y8" i="7"/>
  <c r="CZ8" i="7" s="1"/>
  <c r="X8" i="7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Y7" i="7"/>
  <c r="CZ7" i="7" s="1"/>
  <c r="X7" i="7"/>
  <c r="CY7" i="7" s="1"/>
  <c r="W7" i="7"/>
  <c r="CX7" i="7" s="1"/>
  <c r="V7" i="7"/>
  <c r="U7" i="7"/>
  <c r="H7" i="7"/>
  <c r="AS6" i="7"/>
  <c r="AB6" i="7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N51" i="8" s="1"/>
  <c r="CQ6" i="7"/>
  <c r="L51" i="8" s="1"/>
  <c r="CP6" i="7"/>
  <c r="K51" i="8" s="1"/>
  <c r="CO6" i="7"/>
  <c r="J51" i="8" s="1"/>
  <c r="CL6" i="7"/>
  <c r="D58" i="8" s="1"/>
  <c r="CK6" i="7"/>
  <c r="D57" i="8" s="1"/>
  <c r="CJ6" i="7"/>
  <c r="D56" i="8" s="1"/>
  <c r="CI6" i="7"/>
  <c r="D55" i="8" s="1"/>
  <c r="CH6" i="7"/>
  <c r="D54" i="8" s="1"/>
  <c r="CG6" i="7"/>
  <c r="D53" i="8" s="1"/>
  <c r="CF6" i="7"/>
  <c r="D52" i="8" s="1"/>
  <c r="CE6" i="7"/>
  <c r="D51" i="8" s="1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B24" i="8" l="1"/>
  <c r="B51" i="8"/>
  <c r="C51" i="8"/>
  <c r="E24" i="8"/>
  <c r="G25" i="8" s="1"/>
  <c r="D25" i="8"/>
  <c r="D26" i="8"/>
  <c r="G16" i="8"/>
  <c r="D16" i="8"/>
  <c r="D18" i="8"/>
  <c r="D20" i="8"/>
  <c r="G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<sst xmlns="http://schemas.openxmlformats.org/spreadsheetml/2006/main" count="347" uniqueCount="248">
  <si>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</si>
  <si>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</si>
  <si>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</si>
  <si>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</si>
  <si>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</si>
  <si>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</si>
  <si>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</si>
  <si>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</si>
  <si>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</si>
  <si>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</si>
  <si>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</si>
  <si>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</si>
  <si>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</si>
  <si>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</si>
  <si>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</si>
  <si>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</si>
  <si>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</si>
  <si>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</si>
  <si>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</si>
  <si>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</si>
  <si>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</si>
  <si>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</si>
  <si>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</si>
  <si>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</si>
  <si>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</si>
  <si>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</si>
  <si>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</si>
  <si>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</si>
  <si>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</si>
  <si>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</si>
  <si>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</si>
  <si>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</si>
  <si>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</si>
  <si>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</si>
  <si>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</si>
  <si>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</si>
  <si>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</si>
  <si>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</si>
  <si>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</si>
  <si>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</si>
  <si>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</si>
  <si>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</si>
  <si>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</si>
  <si>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</si>
  <si>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</si>
  <si>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</si>
  <si>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</si>
  <si>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</si>
  <si>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</si>
  <si>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</si>
  <si>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</si>
  <si>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</si>
  <si>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</si>
  <si>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</si>
  <si>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</si>
  <si>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</si>
  <si>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</si>
  <si>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</si>
  <si>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</si>
  <si>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</si>
  <si>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</si>
  <si>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</si>
  <si>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</si>
  <si>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</si>
  <si>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</si>
  <si>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</si>
  <si>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</si>
  <si>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</si>
  <si>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</si>
  <si>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</si>
  <si>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</si>
  <si>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</si>
  <si>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</si>
  <si>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</si>
  <si>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</si>
  <si>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</si>
  <si>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</si>
  <si>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</si>
  <si>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</si>
  <si>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</si>
  <si>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</si>
  <si>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</si>
  <si>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</si>
  <si>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</si>
  <si>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</si>
  <si>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</si>
  <si>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</si>
  <si>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</si>
  <si>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</si>
  <si>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</si>
  <si>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</si>
  <si>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</si>
  <si>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</si>
  <si>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</si>
  <si>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</si>
  <si>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</si>
  <si>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</si>
  <si>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</si>
  <si>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</si>
  <si>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</si>
  <si>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</si>
  <si>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</si>
  <si>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</si>
  <si>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</si>
  <si>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</si>
  <si>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</si>
  <si>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</si>
  <si>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</si>
  <si>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</si>
  <si>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</si>
  <si>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</si>
  <si>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</si>
  <si>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</si>
  <si>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</si>
  <si>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</si>
  <si>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</si>
  <si>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</si>
  <si>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</si>
  <si>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</si>
  <si>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</si>
  <si>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</si>
  <si>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</si>
  <si>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</si>
  <si>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</si>
  <si>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</si>
  <si>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</si>
  <si>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</si>
  <si>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</si>
  <si>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</si>
  <si>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</si>
  <si>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</si>
  <si>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</si>
  <si>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</si>
  <si>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</si>
  <si>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</si>
  <si>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</si>
  <si>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</si>
  <si>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</si>
  <si>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</si>
  <si>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</si>
  <si>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</si>
  <si>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</si>
  <si>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</si>
  <si>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</si>
  <si>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</si>
  <si>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</si>
  <si>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</si>
  <si>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</si>
  <si>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</si>
  <si>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</si>
  <si>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</si>
  <si>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</si>
  <si>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</si>
  <si>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</si>
  <si>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</si>
  <si>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</si>
  <si>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</si>
  <si>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</si>
  <si>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</si>
  <si>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</si>
  <si>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</si>
  <si>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</si>
  <si>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</si>
  <si>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</si>
  <si>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</si>
  <si>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</si>
  <si>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</si>
  <si>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</si>
  <si>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</si>
  <si>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</si>
  <si>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</si>
  <si>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</si>
  <si>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</si>
  <si>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</si>
  <si>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</si>
  <si>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</si>
  <si>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</si>
  <si>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</si>
  <si>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</si>
  <si>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</si>
  <si>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</si>
  <si>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</si>
  <si>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</si>
  <si>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</si>
  <si>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</si>
  <si>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</si>
  <si>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</si>
  <si>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</si>
  <si>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</si>
  <si>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</si>
  <si>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</si>
  <si>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</si>
  <si>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</si>
  <si>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</si>
  <si>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</si>
  <si>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</si>
  <si>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</si>
  <si>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</si>
  <si>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</si>
  <si>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</si>
  <si>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</si>
  <si>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</si>
  <si>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</si>
  <si>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</si>
  <si>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</si>
  <si>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</si>
  <si>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</si>
  <si>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</si>
  <si>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</si>
  <si>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</si>
  <si>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</si>
  <si>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</si>
  <si>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</si>
  <si>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</si>
  <si>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</si>
  <si>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</si>
  <si>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</si>
  <si>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</si>
  <si>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</si>
  <si>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</si>
  <si>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</si>
  <si>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</si>
  <si>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</si>
  <si>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</si>
  <si>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</si>
  <si>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</si>
  <si>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</si>
  <si>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</si>
  <si>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</si>
  <si>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</si>
  <si>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</si>
  <si>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</si>
  <si>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</si>
  <si>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</si>
  <si>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</si>
  <si>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</si>
  <si>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</si>
  <si>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</si>
  <si>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</si>
  <si>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</si>
  <si>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</si>
  <si>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</si>
  <si>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</si>
  <si>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</si>
  <si>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</si>
  <si>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</si>
  <si>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</si>
  <si>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01/2/2025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</si>
</sst>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E8" sqref="E8:F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01/2/2025 
(definitivo)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59" t="s">
        <v>3</v>
      </c>
      <c r="I6" s="259"/>
      <c r="J6" s="259"/>
      <c r="K6" s="259"/>
      <c r="L6" s="259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59"/>
      <c r="I7" s="259"/>
      <c r="J7" s="259"/>
      <c r="K7" s="259"/>
      <c r="L7" s="259"/>
      <c r="M7" s="197"/>
    </row>
    <row r="8" spans="1:18" ht="24.95" customHeight="1" x14ac:dyDescent="0.15">
      <c r="A8" s="48" t="s">
        <v>6</v>
      </c>
      <c r="B8" s="277" t="s">
        <v>115</v>
      </c>
      <c r="C8" s="278"/>
      <c r="D8" s="52" t="s">
        <v>8</v>
      </c>
      <c r="E8" s="280">
        <v>3.8519999999999999E-2</v>
      </c>
      <c r="F8" s="281"/>
      <c r="G8" s="53" t="s">
        <v>9</v>
      </c>
      <c r="H8" s="259"/>
      <c r="I8" s="259"/>
      <c r="J8" s="259"/>
      <c r="K8" s="259"/>
      <c r="L8" s="259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60"/>
      <c r="I9" s="260"/>
      <c r="J9" s="260"/>
      <c r="K9" s="260"/>
      <c r="L9" s="260"/>
      <c r="M9" s="198"/>
    </row>
    <row r="10" spans="1:18" ht="12.6" customHeight="1" x14ac:dyDescent="0.2">
      <c r="A10" s="51" t="s">
        <v>10</v>
      </c>
      <c r="B10" s="279" t="str">
        <f>INDEX(CODICI!$A$2:$B$22,MATCH(($B$8),CODICI!$A$2:$A$22,),MATCH($A$10,CODICI!$A$2:$B$2,))</f>
        <v>Nord Orientale</v>
      </c>
      <c r="C10" s="279"/>
      <c r="D10" s="49"/>
      <c r="E10" s="246"/>
      <c r="F10" s="246"/>
      <c r="G10" s="53"/>
      <c r="H10" s="260"/>
      <c r="I10" s="260"/>
      <c r="J10" s="260"/>
      <c r="K10" s="260"/>
      <c r="L10" s="260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43" t="s">
        <v>11</v>
      </c>
      <c r="C12" s="244"/>
      <c r="D12" s="245"/>
      <c r="E12" s="267" t="s">
        <v>12</v>
      </c>
      <c r="F12" s="268"/>
      <c r="G12" s="269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41">
        <f>(SUM(PREZZI!CM5:CN5)*E8)+(PREZZI!CE5/100)+SUM(PREZZI!CO5:CR5)</f>
        <v>0.60315669331999999</v>
      </c>
      <c r="C15" s="56">
        <f>INDEX(Prezzi,MATCH(($B$10),PREZZI!$A$4:$A$11,),MATCH(PREZZI!$CV$4,PREZZI!$A$4:$DK$4,))</f>
        <v>0.16634899919999996</v>
      </c>
      <c r="D15" s="176">
        <f>B$15+C15</f>
        <v>0.7695056925199999</v>
      </c>
      <c r="E15" s="241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41"/>
      <c r="C16" s="56">
        <f>INDEX(Prezzi,MATCH(($B$10),PREZZI!$A$4:$A$11,),MATCH(PREZZI!$CW$4,PREZZI!$A$4:$DK$4,))</f>
        <v>0.28460099919999993</v>
      </c>
      <c r="D16" s="176">
        <f t="shared" ref="D16:D22" si="0">B$15+C16</f>
        <v>0.88775769251999992</v>
      </c>
      <c r="E16" s="241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41"/>
      <c r="C17" s="56">
        <f>INDEX(Prezzi,MATCH(($B$10),PREZZI!$A$4:$A$11,),MATCH(PREZZI!$CX$4,PREZZI!$A$4:$DK$4,))</f>
        <v>0.25959699920000001</v>
      </c>
      <c r="D17" s="176">
        <f t="shared" si="0"/>
        <v>0.86275369252</v>
      </c>
      <c r="E17" s="241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41"/>
      <c r="C18" s="56">
        <f>INDEX(Prezzi,MATCH(($B$10),PREZZI!$A$4:$A$11,),MATCH(PREZZI!$CY$4,PREZZI!$A$4:$DK$4,))</f>
        <v>0.2546739992</v>
      </c>
      <c r="D18" s="176">
        <f t="shared" si="0"/>
        <v>0.85783069251999999</v>
      </c>
      <c r="E18" s="241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41"/>
      <c r="C19" s="56">
        <f>INDEX(Prezzi,MATCH(($B$10),PREZZI!$A$4:$A$11,),MATCH(PREZZI!$CZ$4,PREZZI!$A$4:$DK$4,))</f>
        <v>0.23163299919999997</v>
      </c>
      <c r="D19" s="176">
        <f t="shared" si="0"/>
        <v>0.83478969252000002</v>
      </c>
      <c r="E19" s="241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41"/>
      <c r="C20" s="56">
        <f>INDEX(Prezzi,MATCH(($B$10),PREZZI!$A$4:$A$11,),MATCH(PREZZI!$DA$4,PREZZI!$A$4:$DK$4,))</f>
        <v>0.19801499919999999</v>
      </c>
      <c r="D20" s="176">
        <f t="shared" si="0"/>
        <v>0.80117169251999998</v>
      </c>
      <c r="E20" s="241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41"/>
      <c r="C21" s="56">
        <f>INDEX(Prezzi,MATCH(($B$10),PREZZI!$A$4:$A$11,),MATCH(PREZZI!$DB$4,PREZZI!$A$4:$DK$4,))</f>
        <v>0.15519299919999999</v>
      </c>
      <c r="D21" s="176">
        <f t="shared" si="0"/>
        <v>0.75834969251999995</v>
      </c>
      <c r="E21" s="241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41"/>
      <c r="C22" s="56">
        <f>INDEX(Prezzi,MATCH(($B$10),PREZZI!$A$4:$A$11,),MATCH(PREZZI!$DC$4,PREZZI!$A$4:$DK$4,))</f>
        <v>0.14631299919999999</v>
      </c>
      <c r="D22" s="176">
        <f t="shared" si="0"/>
        <v>0.74946969251999995</v>
      </c>
      <c r="E22" s="241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70">
        <f>INDEX(Prezzi,MATCH(($B$10),PREZZI!$A$4:$A$11,),MATCH(PREZZI!$CC$4,PREZZI!$A$4:$DK$4,))</f>
        <v>58.93</v>
      </c>
      <c r="C24" s="172">
        <f>INDEX(Prezzi,MATCH(($B$10),PREZZI!$A$4:$A$11,),MATCH(PREZZI!$CS$4,PREZZI!$A$4:$DK$4,))</f>
        <v>43.83</v>
      </c>
      <c r="D24" s="175">
        <f>B24+C24</f>
        <v>102.75999999999999</v>
      </c>
      <c r="E24" s="270">
        <f>INDEX(Prezzi,MATCH(($B$10),PREZZI!$A$4:$A$11,),MATCH(PREZZI!$CD$4,PREZZI!$A$4:$DK$4,))</f>
        <v>0</v>
      </c>
      <c r="F24" s="172"/>
      <c r="G24" s="180">
        <f>E24+F24</f>
        <v>0</v>
      </c>
      <c r="H24" s="195"/>
      <c r="I24" s="220"/>
      <c r="J24" s="207"/>
      <c r="K24" s="207"/>
    </row>
    <row r="25" spans="1:23" ht="12.6" customHeight="1" x14ac:dyDescent="0.15">
      <c r="A25" s="144" t="s">
        <v>27</v>
      </c>
      <c r="B25" s="270"/>
      <c r="C25" s="172">
        <f>INDEX(Prezzi,MATCH(($B$10),PREZZI!$A$4:$A$11,),MATCH(PREZZI!$CT$4,PREZZI!$A$4:$DK$4,))</f>
        <v>445.87000000000006</v>
      </c>
      <c r="D25" s="175">
        <f>B24+C25</f>
        <v>504.80000000000007</v>
      </c>
      <c r="E25" s="270"/>
      <c r="F25" s="172"/>
      <c r="G25" s="180">
        <f>E24+F25</f>
        <v>0</v>
      </c>
      <c r="H25" s="195"/>
      <c r="I25" s="220"/>
      <c r="J25" s="207"/>
      <c r="K25" s="207"/>
    </row>
    <row r="26" spans="1:23" ht="12.6" customHeight="1" thickBot="1" x14ac:dyDescent="0.2">
      <c r="A26" s="145" t="s">
        <v>28</v>
      </c>
      <c r="B26" s="271"/>
      <c r="C26" s="173">
        <f>INDEX(Prezzi,MATCH(($B$10),PREZZI!$A$4:$A$11,),MATCH(PREZZI!$CU$4,PREZZI!$A$4:$DK$4,))</f>
        <v>940.93</v>
      </c>
      <c r="D26" s="178">
        <f>B24+C26</f>
        <v>999.8599999999999</v>
      </c>
      <c r="E26" s="271"/>
      <c r="F26" s="173"/>
      <c r="G26" s="183">
        <f>E24+F26</f>
        <v>0</v>
      </c>
      <c r="H26" s="195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50" t="s">
        <v>29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61">
        <f>INDEX(Prezzi,MATCH(($B$10),PREZZI!$A$4:$A$11,),MATCH(PREZZI!$B$4,PREZZI!$A$4:$DK$4,))</f>
        <v>38.35</v>
      </c>
      <c r="C35" s="264">
        <f>INDEX(Prezzi,MATCH(($B$10),PREZZI!$A$4:$A$11,),MATCH(PREZZI!$C$4,PREZZI!$A$4:$DK$4,))</f>
        <v>280.48</v>
      </c>
      <c r="D35" s="274">
        <f>INDEX(Prezzi,MATCH(($B$10),PREZZI!$A$4:$A$11,),MATCH(PREZZI!$D$4,PREZZI!$A$4:$DK$4,))</f>
        <v>578.63</v>
      </c>
      <c r="E35" s="264">
        <f>INDEX(Prezzi,MATCH(($B$10),PREZZI!$A$4:$A$11,),MATCH(PREZZI!$E$4,PREZZI!$A$4:$DK$4,))</f>
        <v>26.95</v>
      </c>
      <c r="F35" s="264">
        <f>INDEX(Prezzi,MATCH(($B$10),PREZZI!$A$4:$A$11,),MATCH(PREZZI!$F$4,PREZZI!$A$4:$DK$4,))</f>
        <v>186.86</v>
      </c>
      <c r="G35" s="264">
        <f>INDEX(Prezzi,MATCH(($B$10),PREZZI!$A$4:$A$11,),MATCH(PREZZI!$G$4,PREZZI!$A$4:$DK$4,))</f>
        <v>383.77</v>
      </c>
      <c r="H35" s="247">
        <f>INDEX(Prezzi,MATCH(($B$10),PREZZI!$A$4:$A$11,),MATCH(PREZZI!$H$4,PREZZI!$A$4:$DK$4,))</f>
        <v>1.99</v>
      </c>
      <c r="I35" s="247">
        <f>INDEX(Prezzi,MATCH(($B$10),PREZZI!$A$4:$A$11,),MATCH(PREZZI!$I$4,PREZZI!$A$4:$DK$4,))</f>
        <v>0</v>
      </c>
      <c r="J35" s="247">
        <f>INDEX(Prezzi,MATCH(($B$10),PREZZI!$A$4:$A$11,),MATCH(PREZZI!$J$4,PREZZI!$A$4:$DK$4,))</f>
        <v>-0.33</v>
      </c>
      <c r="K35" s="247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47">
        <f>INDEX(Prezzi,MATCH(($B$10),PREZZI!$A$4:$A$11,),MATCH(PREZZI!$T$4,PREZZI!$A$4:$DK$4,))</f>
        <v>-23.13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1.2695000000000001E-2</v>
      </c>
      <c r="T35" s="143">
        <f>INDEX(Prezzi,MATCH(($B$10),PREZZI!$A$4:$A$11,),MATCH(PREZZI!$BQ$4,PREZZI!$A$4:$DK$4,))/100</f>
        <v>1.186E-3</v>
      </c>
      <c r="U35" s="225">
        <f>INDEX(Prezzi,MATCH(($B$10),PREZZI!$A$4:$A$11,),MATCH(PREZZI!$BY$4,PREZZI!$A$4:$DK$4,))/100</f>
        <v>3.8699999999999997E-4</v>
      </c>
      <c r="V35" s="225">
        <f>INDEX(Prezzi,MATCH(($B$10),PREZZI!$A$4:$A$11,),MATCH(PREZZI!$BZ$4,PREZZI!$A$4:$DK$4,))/100</f>
        <v>2.3999999999999997E-5</v>
      </c>
      <c r="W35" s="22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62"/>
      <c r="C36" s="272"/>
      <c r="D36" s="275"/>
      <c r="E36" s="265"/>
      <c r="F36" s="265"/>
      <c r="G36" s="265"/>
      <c r="H36" s="248"/>
      <c r="I36" s="248"/>
      <c r="J36" s="248"/>
      <c r="K36" s="248"/>
      <c r="L36" s="141">
        <f>INDEX(Prezzi,MATCH(($B$10),PREZZI!$A$4:$A$11,),MATCH(PREZZI!$M$4,PREZZI!$A$4:$DK$4,))/100</f>
        <v>7.2051999999999991E-2</v>
      </c>
      <c r="M36" s="248"/>
      <c r="N36" s="141">
        <f>INDEX(Prezzi,MATCH(($B$10),PREZZI!$A$4:$A$11,),MATCH(PREZZI!$V$4,PREZZI!$A$4:$DK$4,))/100</f>
        <v>4.6199999999999998E-2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1.2695000000000001E-2</v>
      </c>
      <c r="T36" s="141">
        <f>INDEX(Prezzi,MATCH(($B$10),PREZZI!$A$4:$A$11,),MATCH(PREZZI!$BR$4,PREZZI!$A$4:$DK$4,))/100</f>
        <v>1.186E-3</v>
      </c>
      <c r="U36" s="226"/>
      <c r="V36" s="226"/>
      <c r="W36" s="223"/>
    </row>
    <row r="37" spans="1:23" ht="12.6" customHeight="1" x14ac:dyDescent="0.15">
      <c r="A37" s="66" t="s">
        <v>19</v>
      </c>
      <c r="B37" s="262"/>
      <c r="C37" s="272"/>
      <c r="D37" s="275"/>
      <c r="E37" s="265"/>
      <c r="F37" s="265"/>
      <c r="G37" s="265"/>
      <c r="H37" s="248"/>
      <c r="I37" s="248"/>
      <c r="J37" s="248"/>
      <c r="K37" s="248"/>
      <c r="L37" s="141">
        <f>INDEX(Prezzi,MATCH(($B$10),PREZZI!$A$4:$A$11,),MATCH(PREZZI!$N$4,PREZZI!$A$4:$DK$4,))/100</f>
        <v>6.5948000000000007E-2</v>
      </c>
      <c r="M37" s="248"/>
      <c r="N37" s="141">
        <f>INDEX(Prezzi,MATCH(($B$10),PREZZI!$A$4:$A$11,),MATCH(PREZZI!$W$4,PREZZI!$A$4:$DK$4,))/100</f>
        <v>2.7300000000000001E-2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1.2695000000000001E-2</v>
      </c>
      <c r="T37" s="141">
        <f>INDEX(Prezzi,MATCH(($B$10),PREZZI!$A$4:$A$11,),MATCH(PREZZI!$BS$4,PREZZI!$A$4:$DK$4,))/100</f>
        <v>1.186E-3</v>
      </c>
      <c r="U37" s="226"/>
      <c r="V37" s="226"/>
      <c r="W37" s="223"/>
    </row>
    <row r="38" spans="1:23" ht="12.6" customHeight="1" x14ac:dyDescent="0.15">
      <c r="A38" s="66" t="s">
        <v>20</v>
      </c>
      <c r="B38" s="262"/>
      <c r="C38" s="272"/>
      <c r="D38" s="275"/>
      <c r="E38" s="265"/>
      <c r="F38" s="265"/>
      <c r="G38" s="265"/>
      <c r="H38" s="248"/>
      <c r="I38" s="248"/>
      <c r="J38" s="248"/>
      <c r="K38" s="248"/>
      <c r="L38" s="141">
        <f>INDEX(Prezzi,MATCH(($B$10),PREZZI!$A$4:$A$11,),MATCH(PREZZI!$O$4,PREZZI!$A$4:$DK$4,))/100</f>
        <v>6.6224999999999992E-2</v>
      </c>
      <c r="M38" s="248"/>
      <c r="N38" s="141">
        <f>INDEX(Prezzi,MATCH(($B$10),PREZZI!$A$4:$A$11,),MATCH(PREZZI!$X$4,PREZZI!$A$4:$DK$4,))/100</f>
        <v>2.2099999999999998E-2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1.2695000000000001E-2</v>
      </c>
      <c r="T38" s="141">
        <f>INDEX(Prezzi,MATCH(($B$10),PREZZI!$A$4:$A$11,),MATCH(PREZZI!$BT$4,PREZZI!$A$4:$DK$4,))/100</f>
        <v>1.186E-3</v>
      </c>
      <c r="U38" s="226"/>
      <c r="V38" s="226"/>
      <c r="W38" s="223"/>
    </row>
    <row r="39" spans="1:23" ht="12.6" customHeight="1" x14ac:dyDescent="0.15">
      <c r="A39" s="66" t="s">
        <v>21</v>
      </c>
      <c r="B39" s="262"/>
      <c r="C39" s="272"/>
      <c r="D39" s="275"/>
      <c r="E39" s="265"/>
      <c r="F39" s="265"/>
      <c r="G39" s="265"/>
      <c r="H39" s="248"/>
      <c r="I39" s="248"/>
      <c r="J39" s="248"/>
      <c r="K39" s="248"/>
      <c r="L39" s="141">
        <f>INDEX(Prezzi,MATCH(($B$10),PREZZI!$A$4:$A$11,),MATCH(PREZZI!$P$4,PREZZI!$A$4:$DK$4,))/100</f>
        <v>4.9484E-2</v>
      </c>
      <c r="M39" s="248"/>
      <c r="N39" s="141">
        <f>INDEX(Prezzi,MATCH(($B$10),PREZZI!$A$4:$A$11,),MATCH(PREZZI!$Y$4,PREZZI!$A$4:$DK$4,))/100</f>
        <v>1.5800000000000002E-2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1.2695000000000001E-2</v>
      </c>
      <c r="T39" s="141">
        <f>INDEX(Prezzi,MATCH(($B$10),PREZZI!$A$4:$A$11,),MATCH(PREZZI!$BU$4,PREZZI!$A$4:$DK$4,))/100</f>
        <v>1.186E-3</v>
      </c>
      <c r="U39" s="226"/>
      <c r="V39" s="226"/>
      <c r="W39" s="223"/>
    </row>
    <row r="40" spans="1:23" ht="12.6" customHeight="1" x14ac:dyDescent="0.15">
      <c r="A40" s="66" t="s">
        <v>22</v>
      </c>
      <c r="B40" s="262"/>
      <c r="C40" s="272"/>
      <c r="D40" s="275"/>
      <c r="E40" s="265"/>
      <c r="F40" s="265"/>
      <c r="G40" s="265"/>
      <c r="H40" s="248"/>
      <c r="I40" s="248"/>
      <c r="J40" s="248"/>
      <c r="K40" s="248"/>
      <c r="L40" s="141">
        <f>INDEX(Prezzi,MATCH(($B$10),PREZZI!$A$4:$A$11,),MATCH(PREZZI!$Q$4,PREZZI!$A$4:$DK$4,))/100</f>
        <v>2.5066000000000001E-2</v>
      </c>
      <c r="M40" s="248"/>
      <c r="N40" s="141">
        <f>INDEX(Prezzi,MATCH(($B$10),PREZZI!$A$4:$A$11,),MATCH(PREZZI!$Z$4,PREZZI!$A$4:$DK$4,))/100</f>
        <v>6.6E-3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1.2695000000000001E-2</v>
      </c>
      <c r="T40" s="141">
        <f>INDEX(Prezzi,MATCH(($B$10),PREZZI!$A$4:$A$11,),MATCH(PREZZI!$BV$4,PREZZI!$A$4:$DK$4,))/100</f>
        <v>1.186E-3</v>
      </c>
      <c r="U40" s="226"/>
      <c r="V40" s="226"/>
      <c r="W40" s="223"/>
    </row>
    <row r="41" spans="1:23" ht="12.6" customHeight="1" x14ac:dyDescent="0.15">
      <c r="A41" s="66" t="s">
        <v>23</v>
      </c>
      <c r="B41" s="262"/>
      <c r="C41" s="272"/>
      <c r="D41" s="275"/>
      <c r="E41" s="265"/>
      <c r="F41" s="265"/>
      <c r="G41" s="265"/>
      <c r="H41" s="248"/>
      <c r="I41" s="248"/>
      <c r="J41" s="248"/>
      <c r="K41" s="248"/>
      <c r="L41" s="141">
        <f>INDEX(Prezzi,MATCH(($B$10),PREZZI!$A$4:$A$11,),MATCH(PREZZI!$R$4,PREZZI!$A$4:$DK$4,))/100</f>
        <v>1.2302E-2</v>
      </c>
      <c r="M41" s="248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7.0569999999999999E-3</v>
      </c>
      <c r="T41" s="141">
        <f>INDEX(Prezzi,MATCH(($B$10),PREZZI!$A$4:$A$11,),MATCH(PREZZI!$BW$4,PREZZI!$A$4:$DK$4,))/100</f>
        <v>5.9999999999999995E-4</v>
      </c>
      <c r="U41" s="226"/>
      <c r="V41" s="226"/>
      <c r="W41" s="223"/>
    </row>
    <row r="42" spans="1:23" ht="12.6" customHeight="1" thickBot="1" x14ac:dyDescent="0.2">
      <c r="A42" s="67" t="s">
        <v>24</v>
      </c>
      <c r="B42" s="263"/>
      <c r="C42" s="273"/>
      <c r="D42" s="276"/>
      <c r="E42" s="266"/>
      <c r="F42" s="266"/>
      <c r="G42" s="266"/>
      <c r="H42" s="249"/>
      <c r="I42" s="249"/>
      <c r="J42" s="249"/>
      <c r="K42" s="249"/>
      <c r="L42" s="142">
        <f>INDEX(Prezzi,MATCH(($B$10),PREZZI!$A$4:$A$11,),MATCH(PREZZI!$S$4,PREZZI!$A$4:$DK$4,))/100</f>
        <v>3.4220000000000001E-3</v>
      </c>
      <c r="M42" s="249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7.0569999999999999E-3</v>
      </c>
      <c r="T42" s="142">
        <f>INDEX(Prezzi,MATCH(($B$10),PREZZI!$A$4:$A$11,),MATCH(PREZZI!$BX$4,PREZZI!$A$4:$DK$4,))/100</f>
        <v>5.9999999999999995E-4</v>
      </c>
      <c r="U42" s="227"/>
      <c r="V42" s="227"/>
      <c r="W42" s="22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28" t="s">
        <v>68</v>
      </c>
      <c r="K47" s="229"/>
      <c r="L47" s="229"/>
      <c r="M47" s="229"/>
      <c r="N47" s="230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31" t="s">
        <v>75</v>
      </c>
      <c r="I48" s="232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33" t="s">
        <v>67</v>
      </c>
      <c r="I49" s="234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53">
        <f>INDEX(Prezzi,MATCH(($B$10),PREZZI!$A$4:$A$11,),MATCH(PREZZI!$CC$4,PREZZI!$A$4:$DK$4,))</f>
        <v>58.93</v>
      </c>
      <c r="C51" s="256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38">
        <f>INDEX(Prezzi,MATCH(($B$10),PREZZI!$A$4:$A$11,),MATCH(E49,PREZZI!$A$4:$DK$4,))</f>
        <v>2.8644599999999998</v>
      </c>
      <c r="F51" s="238">
        <f>INDEX(Prezzi,MATCH(($B$10),PREZZI!$A$4:$A$11,),MATCH(F49,PREZZI!$A$4:$DK$4,))</f>
        <v>14.698278</v>
      </c>
      <c r="G51" s="235">
        <f>INDEX(Prezzi,MATCH(($B$10),PREZZI!$A$4:$A$11,),MATCH(G49,PREZZI!$A$4:$DK$4,))</f>
        <v>0.75371299999999997</v>
      </c>
      <c r="H51" s="238">
        <f>F51+G51</f>
        <v>15.451991</v>
      </c>
      <c r="I51" s="235">
        <f>H51*E8</f>
        <v>0.59521069331999998</v>
      </c>
      <c r="J51" s="238">
        <f>INDEX(Prezzi,MATCH(($B$10),PREZZI!$A$4:$A$11,),MATCH(J49,PREZZI!$A$4:$DK$4,))</f>
        <v>0</v>
      </c>
      <c r="K51" s="225">
        <f>INDEX(Prezzi,MATCH(($B$10),PREZZI!$A$4:$A$11,),MATCH(K49,PREZZI!$A$4:$DK$4,))</f>
        <v>0</v>
      </c>
      <c r="L51" s="225">
        <f>INDEX(Prezzi,MATCH(($B$10),PREZZI!$A$4:$A$11,),MATCH(L49,PREZZI!$A$4:$DK$4,))</f>
        <v>0</v>
      </c>
      <c r="M51" s="202"/>
      <c r="N51" s="22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54"/>
      <c r="C52" s="257"/>
      <c r="D52" s="72">
        <f>INDEX(Prezzi,MATCH(($B$10),PREZZI!$A$4:$A$11,),MATCH(PREZZI!$CF$4,PREZZI!$A$4:$DK$4,))/100</f>
        <v>7.9459999999999999E-3</v>
      </c>
      <c r="E52" s="239"/>
      <c r="F52" s="239"/>
      <c r="G52" s="236"/>
      <c r="H52" s="239"/>
      <c r="I52" s="236"/>
      <c r="J52" s="241"/>
      <c r="K52" s="226"/>
      <c r="L52" s="226"/>
      <c r="M52" s="203"/>
      <c r="N52" s="223"/>
      <c r="O52" s="151"/>
    </row>
    <row r="53" spans="1:15" ht="12.6" customHeight="1" x14ac:dyDescent="0.15">
      <c r="A53" s="75" t="s">
        <v>19</v>
      </c>
      <c r="B53" s="254"/>
      <c r="C53" s="257"/>
      <c r="D53" s="72">
        <f>INDEX(Prezzi,MATCH(($B$10),PREZZI!$A$4:$A$11,),MATCH(PREZZI!$CG$4,PREZZI!$A$4:$DK$4,))/100</f>
        <v>7.9459999999999999E-3</v>
      </c>
      <c r="E53" s="239"/>
      <c r="F53" s="239"/>
      <c r="G53" s="236"/>
      <c r="H53" s="239"/>
      <c r="I53" s="236"/>
      <c r="J53" s="241"/>
      <c r="K53" s="226"/>
      <c r="L53" s="226"/>
      <c r="M53" s="203"/>
      <c r="N53" s="223"/>
      <c r="O53" s="151"/>
    </row>
    <row r="54" spans="1:15" ht="12.6" customHeight="1" x14ac:dyDescent="0.15">
      <c r="A54" s="75" t="s">
        <v>20</v>
      </c>
      <c r="B54" s="254"/>
      <c r="C54" s="257"/>
      <c r="D54" s="72">
        <f>INDEX(Prezzi,MATCH(($B$10),PREZZI!$A$4:$A$11,),MATCH(PREZZI!$CH$4,PREZZI!$A$4:$DK$4,))/100</f>
        <v>7.9459999999999999E-3</v>
      </c>
      <c r="E54" s="239"/>
      <c r="F54" s="239"/>
      <c r="G54" s="236"/>
      <c r="H54" s="239"/>
      <c r="I54" s="236"/>
      <c r="J54" s="241"/>
      <c r="K54" s="226"/>
      <c r="L54" s="226"/>
      <c r="M54" s="203"/>
      <c r="N54" s="223"/>
      <c r="O54" s="151"/>
    </row>
    <row r="55" spans="1:15" ht="12.6" customHeight="1" x14ac:dyDescent="0.15">
      <c r="A55" s="75" t="s">
        <v>21</v>
      </c>
      <c r="B55" s="254"/>
      <c r="C55" s="257"/>
      <c r="D55" s="72">
        <f>INDEX(Prezzi,MATCH(($B$10),PREZZI!$A$4:$A$11,),MATCH(PREZZI!$CI$4,PREZZI!$A$4:$DK$4,))/100</f>
        <v>7.9459999999999999E-3</v>
      </c>
      <c r="E55" s="239"/>
      <c r="F55" s="239"/>
      <c r="G55" s="236"/>
      <c r="H55" s="239"/>
      <c r="I55" s="236"/>
      <c r="J55" s="241"/>
      <c r="K55" s="226"/>
      <c r="L55" s="226"/>
      <c r="M55" s="203"/>
      <c r="N55" s="223"/>
      <c r="O55" s="151"/>
    </row>
    <row r="56" spans="1:15" ht="12.6" customHeight="1" x14ac:dyDescent="0.15">
      <c r="A56" s="75" t="s">
        <v>22</v>
      </c>
      <c r="B56" s="254"/>
      <c r="C56" s="257"/>
      <c r="D56" s="72">
        <f>INDEX(Prezzi,MATCH(($B$10),PREZZI!$A$4:$A$11,),MATCH(PREZZI!$CJ$4,PREZZI!$A$4:$DK$4,))/100</f>
        <v>7.9459999999999999E-3</v>
      </c>
      <c r="E56" s="239"/>
      <c r="F56" s="239"/>
      <c r="G56" s="236"/>
      <c r="H56" s="239"/>
      <c r="I56" s="236"/>
      <c r="J56" s="241"/>
      <c r="K56" s="226"/>
      <c r="L56" s="226"/>
      <c r="M56" s="203"/>
      <c r="N56" s="223"/>
      <c r="O56" s="151"/>
    </row>
    <row r="57" spans="1:15" ht="12.6" customHeight="1" x14ac:dyDescent="0.15">
      <c r="A57" s="75" t="s">
        <v>23</v>
      </c>
      <c r="B57" s="254"/>
      <c r="C57" s="257"/>
      <c r="D57" s="72">
        <f>INDEX(Prezzi,MATCH(($B$10),PREZZI!$A$4:$A$11,),MATCH(PREZZI!$CK$4,PREZZI!$A$4:$DK$4,))/100</f>
        <v>7.9459999999999999E-3</v>
      </c>
      <c r="E57" s="239"/>
      <c r="F57" s="239"/>
      <c r="G57" s="236"/>
      <c r="H57" s="239"/>
      <c r="I57" s="236"/>
      <c r="J57" s="241"/>
      <c r="K57" s="226"/>
      <c r="L57" s="226"/>
      <c r="M57" s="203"/>
      <c r="N57" s="223"/>
      <c r="O57" s="151"/>
    </row>
    <row r="58" spans="1:15" ht="12.6" customHeight="1" thickBot="1" x14ac:dyDescent="0.2">
      <c r="A58" s="76" t="s">
        <v>24</v>
      </c>
      <c r="B58" s="255"/>
      <c r="C58" s="258"/>
      <c r="D58" s="73">
        <f>INDEX(Prezzi,MATCH(($B$10),PREZZI!$A$4:$A$11,),MATCH(PREZZI!$CL$4,PREZZI!$A$4:$DK$4,))/100</f>
        <v>7.9459999999999999E-3</v>
      </c>
      <c r="E58" s="240"/>
      <c r="F58" s="240"/>
      <c r="G58" s="237"/>
      <c r="H58" s="240"/>
      <c r="I58" s="237"/>
      <c r="J58" s="242"/>
      <c r="K58" s="227"/>
      <c r="L58" s="227"/>
      <c r="M58" s="204"/>
      <c r="N58" s="22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HM9uX2PxwQcIMT8Vd5LgqgYt69B7xysWD/iVNvruiWNG/iWFeAYqjAa+EE8pxH60LQFXw9O63eCo/yijfjhCxw==" saltValue="k6dlCG3txGJjicK2CvD76A==" spinCount="100000" sheet="1" selectLockedCells="1"/>
  <protectedRanges>
    <protectedRange sqref="B8:C8 E8:F8" name="Intervallo1"/>
  </protectedRanges>
  <mergeCells count="41"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  <mergeCell ref="B51:B58"/>
    <mergeCell ref="C51:C58"/>
    <mergeCell ref="G51:G58"/>
    <mergeCell ref="E51:E58"/>
    <mergeCell ref="F51:F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E8" sqref="E8:F8"/>
      <selection pane="bottomLeft" activeCell="E8" sqref="E8:F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oGmTdwJhig3ynbGwsK6FqNkWABnmaY6ZMzWD/Jbp1A+TL5ELJnZlBwv0OlSPKKwtyHVttIeVHe0cpkPlpUiQCQ==" saltValue="XpqPTMRtTb0B6YxUW4Hn9A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60" zoomScaleNormal="160" workbookViewId="0">
      <pane xSplit="1" topLeftCell="CJ1" activePane="topRight" state="frozen"/>
      <selection activeCell="E8" sqref="E8:F8"/>
      <selection pane="topRight" activeCell="E8" sqref="E8:F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-23.13</v>
      </c>
      <c r="U5" s="29">
        <v>0</v>
      </c>
      <c r="V5" s="29">
        <v>4.62</v>
      </c>
      <c r="W5" s="29">
        <v>2.73</v>
      </c>
      <c r="X5" s="29">
        <v>2.21</v>
      </c>
      <c r="Y5" s="29">
        <v>1.58</v>
      </c>
      <c r="Z5" s="29">
        <v>0.66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1.2695000000000001</v>
      </c>
      <c r="BJ5" s="32">
        <f>+$BI$5</f>
        <v>1.2695000000000001</v>
      </c>
      <c r="BK5" s="32">
        <f t="shared" ref="BK5:BN5" si="3">+$BI$5</f>
        <v>1.2695000000000001</v>
      </c>
      <c r="BL5" s="32">
        <f t="shared" si="3"/>
        <v>1.2695000000000001</v>
      </c>
      <c r="BM5" s="32">
        <f t="shared" si="3"/>
        <v>1.2695000000000001</v>
      </c>
      <c r="BN5" s="32">
        <f t="shared" si="3"/>
        <v>1.2695000000000001</v>
      </c>
      <c r="BO5" s="29">
        <v>0.70569999999999999</v>
      </c>
      <c r="BP5" s="32">
        <f>+$BO$5</f>
        <v>0.70569999999999999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2.8644599999999998</v>
      </c>
      <c r="CC5" s="28">
        <v>58.93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14.698278</v>
      </c>
      <c r="CN5" s="30">
        <v>0.75371299999999997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55.359999999999992</v>
      </c>
      <c r="CT5" s="208">
        <f>C5+F5+$H5+$T5+I5+J5+K5</f>
        <v>554.71</v>
      </c>
      <c r="CU5" s="208">
        <f>D5+G5+$H5+$T5+I5+J5+K5</f>
        <v>1103.4799999999998</v>
      </c>
      <c r="CV5" s="209">
        <f>((L5+U5+$AK5+AC5+(AS5+BI5+BQ5+SUM($BY5:$CA5)))/100)+($CB5*OUT!$E$8)</f>
        <v>0.16634899919999996</v>
      </c>
      <c r="CW5" s="209">
        <f>((M5+V5+$AK5+AD5+(AT5+BJ5+BR5+SUM($BY5:$CA5)))/100)+($CB5*OUT!$E$8)</f>
        <v>0.31022199919999993</v>
      </c>
      <c r="CX5" s="209">
        <f>((N5+W5+$AK5+AE5+(AU5+BK5+BS5+SUM($BY5:$CA5)))/100)+($CB5*OUT!$E$8)</f>
        <v>0.28304699919999998</v>
      </c>
      <c r="CY5" s="209">
        <f>((O5+X5+$AK5+AF5+(AV5+BL5+BT5+SUM($BY5:$CA5)))/100)+($CB5*OUT!$E$8)</f>
        <v>0.27822299919999999</v>
      </c>
      <c r="CZ5" s="209">
        <f>((P5+Y5+$AK5+AG5+(AW5+BM5+BU5+SUM($BY5:$CA5)))/100)+($CB5*OUT!$E$8)</f>
        <v>0.24922899919999997</v>
      </c>
      <c r="DA5" s="209">
        <f>((Q5+Z5+$AK5+AH5+(AX5+BN5+BV5+SUM($BY5:$CA5)))/100)+($CB5*OUT!$E$8)</f>
        <v>0.20692799919999999</v>
      </c>
      <c r="DB5" s="209">
        <f>((R5+AA5+AI5+(AY5+BO5+BW5+SUM($BY5:$CA5)))/100)+($CB5*OUT!$E$8)</f>
        <v>0.1595669992</v>
      </c>
      <c r="DC5" s="209">
        <f>((S5+AB5+AJ5+(AZ5+BP5+BX5+SUM($BY5:$CA5)))/100)+($CB5*OUT!$E$8)</f>
        <v>0.14752999919999998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-23.13</v>
      </c>
      <c r="U6" s="32">
        <f t="shared" si="6"/>
        <v>0</v>
      </c>
      <c r="V6" s="32">
        <f t="shared" si="6"/>
        <v>4.62</v>
      </c>
      <c r="W6" s="32">
        <f t="shared" si="6"/>
        <v>2.73</v>
      </c>
      <c r="X6" s="32">
        <f t="shared" si="6"/>
        <v>2.21</v>
      </c>
      <c r="Y6" s="32">
        <f t="shared" si="6"/>
        <v>1.58</v>
      </c>
      <c r="Z6" s="32">
        <f t="shared" si="6"/>
        <v>0.66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1.2695000000000001</v>
      </c>
      <c r="BJ6" s="32">
        <f t="shared" si="6"/>
        <v>1.2695000000000001</v>
      </c>
      <c r="BK6" s="32">
        <f t="shared" si="6"/>
        <v>1.2695000000000001</v>
      </c>
      <c r="BL6" s="32">
        <f t="shared" si="6"/>
        <v>1.2695000000000001</v>
      </c>
      <c r="BM6" s="32">
        <f t="shared" si="6"/>
        <v>1.2695000000000001</v>
      </c>
      <c r="BN6" s="32">
        <f t="shared" si="6"/>
        <v>1.2695000000000001</v>
      </c>
      <c r="BO6" s="32">
        <f t="shared" si="6"/>
        <v>0.70569999999999999</v>
      </c>
      <c r="BP6" s="32">
        <f t="shared" si="6"/>
        <v>0.70569999999999999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2.8644599999999998</v>
      </c>
      <c r="CC6" s="31">
        <f t="shared" ref="CC6:CN6" si="9">CC$5</f>
        <v>58.93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14.698278</v>
      </c>
      <c r="CN6" s="33">
        <f t="shared" si="9"/>
        <v>0.75371299999999997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43.83</v>
      </c>
      <c r="CT6" s="208">
        <f t="shared" ref="CT6:CT11" si="12">C6+F6+$H6+$T6+I6+J6+K6</f>
        <v>445.87000000000006</v>
      </c>
      <c r="CU6" s="208">
        <f t="shared" ref="CU6:CU11" si="13">D6+G6+$H6+$T6+I6+J6+K6</f>
        <v>940.93</v>
      </c>
      <c r="CV6" s="209">
        <f>((L6+U6+$AK6+AC6+(AS6+BI6+BQ6+SUM($BY6:$CA6)))/100)+($CB6*OUT!$E$8)</f>
        <v>0.16634899919999996</v>
      </c>
      <c r="CW6" s="209">
        <f>((M6+V6+$AK6+AD6+(AT6+BJ6+BR6+SUM($BY6:$CA6)))/100)+($CB6*OUT!$E$8)</f>
        <v>0.28460099919999993</v>
      </c>
      <c r="CX6" s="209">
        <f>((N6+W6+$AK6+AE6+(AU6+BK6+BS6+SUM($BY6:$CA6)))/100)+($CB6*OUT!$E$8)</f>
        <v>0.25959699920000001</v>
      </c>
      <c r="CY6" s="209">
        <f>((O6+X6+$AK6+AF6+(AV6+BL6+BT6+SUM($BY6:$CA6)))/100)+($CB6*OUT!$E$8)</f>
        <v>0.2546739992</v>
      </c>
      <c r="CZ6" s="209">
        <f>((P6+Y6+$AK6+AG6+(AW6+BM6+BU6+SUM($BY6:$CA6)))/100)+($CB6*OUT!$E$8)</f>
        <v>0.23163299919999997</v>
      </c>
      <c r="DA6" s="209">
        <f>((Q6+Z6+$AK6+AH6+(AX6+BN6+BV6+SUM($BY6:$CA6)))/100)+($CB6*OUT!$E$8)</f>
        <v>0.19801499919999999</v>
      </c>
      <c r="DB6" s="209">
        <f>((R6+AA6+AI6+(AY6+BO6+BW6+SUM($BY6:$CA6)))/100)+($CB6*OUT!$E$8)</f>
        <v>0.15519299919999999</v>
      </c>
      <c r="DC6" s="209">
        <f>((S6+AB6+AJ6+(AZ6+BP6+BX6+SUM($BY6:$CA6)))/100)+($CB6*OUT!$E$8)</f>
        <v>0.14631299919999999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-23.13</v>
      </c>
      <c r="U7" s="32">
        <f t="shared" si="6"/>
        <v>0</v>
      </c>
      <c r="V7" s="32">
        <f t="shared" si="6"/>
        <v>4.62</v>
      </c>
      <c r="W7" s="32">
        <f t="shared" si="6"/>
        <v>2.73</v>
      </c>
      <c r="X7" s="32">
        <f t="shared" si="6"/>
        <v>2.21</v>
      </c>
      <c r="Y7" s="32">
        <f t="shared" si="6"/>
        <v>1.58</v>
      </c>
      <c r="Z7" s="32">
        <f t="shared" si="6"/>
        <v>0.66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1.2695000000000001</v>
      </c>
      <c r="BJ7" s="32">
        <f t="shared" si="6"/>
        <v>1.2695000000000001</v>
      </c>
      <c r="BK7" s="32">
        <f t="shared" si="6"/>
        <v>1.2695000000000001</v>
      </c>
      <c r="BL7" s="32">
        <f t="shared" si="6"/>
        <v>1.2695000000000001</v>
      </c>
      <c r="BM7" s="32">
        <f t="shared" si="6"/>
        <v>1.2695000000000001</v>
      </c>
      <c r="BN7" s="32">
        <f t="shared" si="6"/>
        <v>1.2695000000000001</v>
      </c>
      <c r="BO7" s="32">
        <f t="shared" si="6"/>
        <v>0.70569999999999999</v>
      </c>
      <c r="BP7" s="32">
        <f t="shared" si="6"/>
        <v>0.70569999999999999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2.8644599999999998</v>
      </c>
      <c r="CC7" s="31">
        <f t="shared" ref="CC7:CN11" si="15">CC$5</f>
        <v>58.93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14.698278</v>
      </c>
      <c r="CN7" s="33">
        <f t="shared" si="15"/>
        <v>0.75371299999999997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48.570000000000007</v>
      </c>
      <c r="CT7" s="208">
        <f t="shared" si="12"/>
        <v>470.38</v>
      </c>
      <c r="CU7" s="208">
        <f t="shared" si="13"/>
        <v>997.88</v>
      </c>
      <c r="CV7" s="209">
        <f>((L7+U7+$AK7+AC7+(AS7+BI7+BQ7+SUM($BY7:$CA7)))/100)+($CB7*OUT!$E$8)</f>
        <v>0.16634899919999996</v>
      </c>
      <c r="CW7" s="209">
        <f>((M7+V7+$AK7+AD7+(AT7+BJ7+BR7+SUM($BY7:$CA7)))/100)+($CB7*OUT!$E$8)</f>
        <v>0.31164799919999997</v>
      </c>
      <c r="CX7" s="209">
        <f>((N7+W7+$AK7+AE7+(AU7+BK7+BS7+SUM($BY7:$CA7)))/100)+($CB7*OUT!$E$8)</f>
        <v>0.28435199919999998</v>
      </c>
      <c r="CY7" s="209">
        <f>((O7+X7+$AK7+AF7+(AV7+BL7+BT7+SUM($BY7:$CA7)))/100)+($CB7*OUT!$E$8)</f>
        <v>0.27953399919999999</v>
      </c>
      <c r="CZ7" s="209">
        <f>((P7+Y7+$AK7+AG7+(AW7+BM7+BU7+SUM($BY7:$CA7)))/100)+($CB7*OUT!$E$8)</f>
        <v>0.25020799919999998</v>
      </c>
      <c r="DA7" s="209">
        <f>((Q7+Z7+$AK7+AH7+(AX7+BN7+BV7+SUM($BY7:$CA7)))/100)+($CB7*OUT!$E$8)</f>
        <v>0.20742399919999999</v>
      </c>
      <c r="DB7" s="209">
        <f>((R7+AA7+AI7+(AY7+BO7+BW7+SUM($BY7:$CA7)))/100)+($CB7*OUT!$E$8)</f>
        <v>0.1598099992</v>
      </c>
      <c r="DC7" s="209">
        <f>((S7+AB7+AJ7+(AZ7+BP7+BX7+SUM($BY7:$CA7)))/100)+($CB7*OUT!$E$8)</f>
        <v>0.1475979992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-23.13</v>
      </c>
      <c r="U8" s="32">
        <f t="shared" si="6"/>
        <v>0</v>
      </c>
      <c r="V8" s="32">
        <f t="shared" si="6"/>
        <v>4.62</v>
      </c>
      <c r="W8" s="32">
        <f t="shared" si="6"/>
        <v>2.73</v>
      </c>
      <c r="X8" s="32">
        <f t="shared" si="6"/>
        <v>2.21</v>
      </c>
      <c r="Y8" s="32">
        <f t="shared" si="6"/>
        <v>1.58</v>
      </c>
      <c r="Z8" s="32">
        <f t="shared" si="6"/>
        <v>0.66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1.2695000000000001</v>
      </c>
      <c r="BJ8" s="32">
        <f t="shared" si="6"/>
        <v>1.2695000000000001</v>
      </c>
      <c r="BK8" s="32">
        <f t="shared" si="6"/>
        <v>1.2695000000000001</v>
      </c>
      <c r="BL8" s="32">
        <f t="shared" si="6"/>
        <v>1.2695000000000001</v>
      </c>
      <c r="BM8" s="32">
        <f t="shared" si="6"/>
        <v>1.2695000000000001</v>
      </c>
      <c r="BN8" s="32">
        <f t="shared" si="6"/>
        <v>1.2695000000000001</v>
      </c>
      <c r="BO8" s="32">
        <f t="shared" si="6"/>
        <v>0.70569999999999999</v>
      </c>
      <c r="BP8" s="32">
        <f t="shared" si="6"/>
        <v>0.70569999999999999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2.8644599999999998</v>
      </c>
      <c r="CC8" s="31">
        <f t="shared" ref="CC8:CN8" si="16">CC$5</f>
        <v>58.93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14.698278</v>
      </c>
      <c r="CN8" s="33">
        <f t="shared" si="16"/>
        <v>0.75371299999999997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42.989999999999995</v>
      </c>
      <c r="CT8" s="208">
        <f t="shared" si="12"/>
        <v>443.93</v>
      </c>
      <c r="CU8" s="208">
        <f t="shared" si="13"/>
        <v>943.49000000000012</v>
      </c>
      <c r="CV8" s="209">
        <f>((L8+U8+$AK8+AC8+(AS8+BI8+BQ8+SUM($BY8:$CA8)))/100)+($CB8*OUT!$E$8)</f>
        <v>0.16634899919999996</v>
      </c>
      <c r="CW8" s="209">
        <f>((M8+V8+$AK8+AD8+(AT8+BJ8+BR8+SUM($BY8:$CA8)))/100)+($CB8*OUT!$E$8)</f>
        <v>0.33275199919999998</v>
      </c>
      <c r="CX8" s="209">
        <f>((N8+W8+$AK8+AE8+(AU8+BK8+BS8+SUM($BY8:$CA8)))/100)+($CB8*OUT!$E$8)</f>
        <v>0.30366799919999998</v>
      </c>
      <c r="CY8" s="209">
        <f>((O8+X8+$AK8+AF8+(AV8+BL8+BT8+SUM($BY8:$CA8)))/100)+($CB8*OUT!$E$8)</f>
        <v>0.29893099919999999</v>
      </c>
      <c r="CZ8" s="209">
        <f>((P8+Y8+$AK8+AG8+(AW8+BM8+BU8+SUM($BY8:$CA8)))/100)+($CB8*OUT!$E$8)</f>
        <v>0.26470199919999998</v>
      </c>
      <c r="DA8" s="209">
        <f>((Q8+Z8+$AK8+AH8+(AX8+BN8+BV8+SUM($BY8:$CA8)))/100)+($CB8*OUT!$E$8)</f>
        <v>0.21476499919999997</v>
      </c>
      <c r="DB8" s="209">
        <f>((R8+AA8+AI8+(AY8+BO8+BW8+SUM($BY8:$CA8)))/100)+($CB8*OUT!$E$8)</f>
        <v>0.16341299919999999</v>
      </c>
      <c r="DC8" s="209">
        <f>((S8+AB8+AJ8+(AZ8+BP8+BX8+SUM($BY8:$CA8)))/100)+($CB8*OUT!$E$8)</f>
        <v>0.1485999992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-23.13</v>
      </c>
      <c r="U9" s="32">
        <f t="shared" si="6"/>
        <v>0</v>
      </c>
      <c r="V9" s="32">
        <f t="shared" si="6"/>
        <v>4.62</v>
      </c>
      <c r="W9" s="32">
        <f t="shared" si="6"/>
        <v>2.73</v>
      </c>
      <c r="X9" s="32">
        <f t="shared" si="6"/>
        <v>2.21</v>
      </c>
      <c r="Y9" s="32">
        <f t="shared" si="6"/>
        <v>1.58</v>
      </c>
      <c r="Z9" s="32">
        <f t="shared" si="6"/>
        <v>0.66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1.2695000000000001</v>
      </c>
      <c r="BJ9" s="32">
        <f t="shared" si="6"/>
        <v>1.2695000000000001</v>
      </c>
      <c r="BK9" s="32">
        <f t="shared" si="6"/>
        <v>1.2695000000000001</v>
      </c>
      <c r="BL9" s="32">
        <f t="shared" si="6"/>
        <v>1.2695000000000001</v>
      </c>
      <c r="BM9" s="32">
        <f t="shared" si="6"/>
        <v>1.2695000000000001</v>
      </c>
      <c r="BN9" s="32">
        <f t="shared" si="6"/>
        <v>1.2695000000000001</v>
      </c>
      <c r="BO9" s="32">
        <f t="shared" si="6"/>
        <v>0.70569999999999999</v>
      </c>
      <c r="BP9" s="32">
        <f t="shared" si="6"/>
        <v>0.70569999999999999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2.8644599999999998</v>
      </c>
      <c r="CC9" s="31">
        <f t="shared" si="15"/>
        <v>58.93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14.698278</v>
      </c>
      <c r="CN9" s="33">
        <f t="shared" si="15"/>
        <v>0.75371299999999997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61.140000000000008</v>
      </c>
      <c r="CT9" s="208">
        <f t="shared" si="12"/>
        <v>617.17999999999995</v>
      </c>
      <c r="CU9" s="208">
        <f t="shared" si="13"/>
        <v>1263.5</v>
      </c>
      <c r="CV9" s="209">
        <f>((L9+U9+$AK9+AC9+(AS9+BI9+BQ9+SUM($BY9:$CA9)))/100)+($CB9*OUT!$E$8)</f>
        <v>0.16634899919999996</v>
      </c>
      <c r="CW9" s="209">
        <f>((M9+V9+$AK9+AD9+(AT9+BJ9+BR9+SUM($BY9:$CA9)))/100)+($CB9*OUT!$E$8)</f>
        <v>0.38407899919999999</v>
      </c>
      <c r="CX9" s="209">
        <f>((N9+W9+$AK9+AE9+(AU9+BK9+BS9+SUM($BY9:$CA9)))/100)+($CB9*OUT!$E$8)</f>
        <v>0.35064699919999998</v>
      </c>
      <c r="CY9" s="209">
        <f>((O9+X9+$AK9+AF9+(AV9+BL9+BT9+SUM($BY9:$CA9)))/100)+($CB9*OUT!$E$8)</f>
        <v>0.34610699919999999</v>
      </c>
      <c r="CZ9" s="209">
        <f>((P9+Y9+$AK9+AG9+(AW9+BM9+BU9+SUM($BY9:$CA9)))/100)+($CB9*OUT!$E$8)</f>
        <v>0.29995199919999999</v>
      </c>
      <c r="DA9" s="209">
        <f>((Q9+Z9+$AK9+AH9+(AX9+BN9+BV9+SUM($BY9:$CA9)))/100)+($CB9*OUT!$E$8)</f>
        <v>0.23262099919999996</v>
      </c>
      <c r="DB9" s="209">
        <f>((R9+AA9+AI9+(AY9+BO9+BW9+SUM($BY9:$CA9)))/100)+($CB9*OUT!$E$8)</f>
        <v>0.17217699919999999</v>
      </c>
      <c r="DC9" s="209">
        <f>((S9+AB9+AJ9+(AZ9+BP9+BX9+SUM($BY9:$CA9)))/100)+($CB9*OUT!$E$8)</f>
        <v>0.15103799919999999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-23.13</v>
      </c>
      <c r="U10" s="32">
        <f t="shared" si="17"/>
        <v>0</v>
      </c>
      <c r="V10" s="32">
        <f t="shared" si="17"/>
        <v>4.62</v>
      </c>
      <c r="W10" s="32">
        <f t="shared" si="17"/>
        <v>2.73</v>
      </c>
      <c r="X10" s="32">
        <f t="shared" si="17"/>
        <v>2.21</v>
      </c>
      <c r="Y10" s="32">
        <f t="shared" si="17"/>
        <v>1.58</v>
      </c>
      <c r="Z10" s="32">
        <f t="shared" si="17"/>
        <v>0.66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1.2695000000000001</v>
      </c>
      <c r="BJ10" s="32">
        <f t="shared" si="17"/>
        <v>1.2695000000000001</v>
      </c>
      <c r="BK10" s="32">
        <f t="shared" si="17"/>
        <v>1.2695000000000001</v>
      </c>
      <c r="BL10" s="32">
        <f t="shared" si="17"/>
        <v>1.2695000000000001</v>
      </c>
      <c r="BM10" s="32">
        <f t="shared" si="17"/>
        <v>1.2695000000000001</v>
      </c>
      <c r="BN10" s="32">
        <f t="shared" si="17"/>
        <v>1.2695000000000001</v>
      </c>
      <c r="BO10" s="32">
        <f t="shared" si="17"/>
        <v>0.70569999999999999</v>
      </c>
      <c r="BP10" s="32">
        <f t="shared" si="17"/>
        <v>0.70569999999999999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2.8644599999999998</v>
      </c>
      <c r="CC10" s="31">
        <f t="shared" si="15"/>
        <v>58.93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14.698278</v>
      </c>
      <c r="CN10" s="33">
        <f t="shared" si="15"/>
        <v>0.75371299999999997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70.959999999999809</v>
      </c>
      <c r="CT10" s="208">
        <f t="shared" ref="CT10" si="20">C10+F10+$H10+$T10+I10+J10+K10</f>
        <v>631.95000000000005</v>
      </c>
      <c r="CU10" s="208">
        <f t="shared" ref="CU10" si="21">D10+G10+$H10+$T10+I10+J10+K10</f>
        <v>1389.8799999999999</v>
      </c>
      <c r="CV10" s="209">
        <f>((L10+U10+$AK10+AC10+(AS10+BI10+BQ10+SUM($BY10:$CA10)))/100)+($CB10*OUT!$E$8)</f>
        <v>0.16634899919999996</v>
      </c>
      <c r="CW10" s="209">
        <f>((M10+V10+$AK10+AD10+(AT10+BJ10+BR10+SUM($BY10:$CA10)))/100)+($CB10*OUT!$E$8)</f>
        <v>0.44786599920000003</v>
      </c>
      <c r="CX10" s="209">
        <f>((N10+W10+$AK10+AE10+(AU10+BK10+BS10+SUM($BY10:$CA10)))/100)+($CB10*OUT!$E$8)</f>
        <v>0.40902899920000002</v>
      </c>
      <c r="CY10" s="209">
        <f>((O10+X10+$AK10+AF10+(AV10+BL10+BT10+SUM($BY10:$CA10)))/100)+($CB10*OUT!$E$8)</f>
        <v>0.4047349992</v>
      </c>
      <c r="CZ10" s="209">
        <f>((P10+Y10+$AK10+AG10+(AW10+BM10+BU10+SUM($BY10:$CA10)))/100)+($CB10*OUT!$E$8)</f>
        <v>0.34375899919999997</v>
      </c>
      <c r="DA10" s="209">
        <f>((Q10+Z10+$AK10+AH10+(AX10+BN10+BV10+SUM($BY10:$CA10)))/100)+($CB10*OUT!$E$8)</f>
        <v>0.25481099919999994</v>
      </c>
      <c r="DB10" s="209">
        <f>((R10+AA10+AI10+(AY10+BO10+BW10+SUM($BY10:$CA10)))/100)+($CB10*OUT!$E$8)</f>
        <v>0.18306699919999997</v>
      </c>
      <c r="DC10" s="209">
        <f>((S10+AB10+AJ10+(AZ10+BP10+BX10+SUM($BY10:$CA10)))/100)+($CB10*OUT!$E$8)</f>
        <v>0.15406799919999997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-23.13</v>
      </c>
      <c r="U11" s="32">
        <f t="shared" si="6"/>
        <v>0</v>
      </c>
      <c r="V11" s="32">
        <f t="shared" si="6"/>
        <v>4.62</v>
      </c>
      <c r="W11" s="32">
        <f t="shared" si="6"/>
        <v>2.73</v>
      </c>
      <c r="X11" s="32">
        <f t="shared" si="6"/>
        <v>2.21</v>
      </c>
      <c r="Y11" s="32">
        <f t="shared" si="6"/>
        <v>1.58</v>
      </c>
      <c r="Z11" s="32">
        <f t="shared" si="6"/>
        <v>0.66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1.2695000000000001</v>
      </c>
      <c r="BJ11" s="32">
        <f t="shared" si="6"/>
        <v>1.2695000000000001</v>
      </c>
      <c r="BK11" s="32">
        <f t="shared" si="6"/>
        <v>1.2695000000000001</v>
      </c>
      <c r="BL11" s="32">
        <f t="shared" si="6"/>
        <v>1.2695000000000001</v>
      </c>
      <c r="BM11" s="32">
        <f t="shared" si="6"/>
        <v>1.2695000000000001</v>
      </c>
      <c r="BN11" s="32">
        <f t="shared" si="6"/>
        <v>1.2695000000000001</v>
      </c>
      <c r="BO11" s="32">
        <f t="shared" si="6"/>
        <v>0.70569999999999999</v>
      </c>
      <c r="BP11" s="32">
        <f t="shared" si="6"/>
        <v>0.70569999999999999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2.8644599999999998</v>
      </c>
      <c r="CC11" s="31">
        <f t="shared" si="15"/>
        <v>58.93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14.698278</v>
      </c>
      <c r="CN11" s="33">
        <f t="shared" si="15"/>
        <v>0.75371299999999997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70.959999999999994</v>
      </c>
      <c r="CT11" s="208">
        <f t="shared" si="12"/>
        <v>631.95000000000005</v>
      </c>
      <c r="CU11" s="208">
        <f t="shared" si="13"/>
        <v>1389.8799999999999</v>
      </c>
      <c r="CV11" s="209">
        <f>((L11+U11+$AK11+AC11+(AS11+BI11+BQ11+SUM($BY11:$CA11)))/100)+($CB11*OUT!$E$8)</f>
        <v>0.16634899919999996</v>
      </c>
      <c r="CW11" s="209">
        <f>((M11+V11+$AK11+AD11+(AT11+BJ11+BR11+SUM($BY11:$CA11)))/100)+($CB11*OUT!$E$8)</f>
        <v>0.44786599920000003</v>
      </c>
      <c r="CX11" s="209">
        <f>((N11+W11+$AK11+AE11+(AU11+BK11+BS11+SUM($BY11:$CA11)))/100)+($CB11*OUT!$E$8)</f>
        <v>0.40902899920000002</v>
      </c>
      <c r="CY11" s="209">
        <f>((O11+X11+$AK11+AF11+(AV11+BL11+BT11+SUM($BY11:$CA11)))/100)+($CB11*OUT!$E$8)</f>
        <v>0.4047349992</v>
      </c>
      <c r="CZ11" s="209">
        <f>((P11+Y11+$AK11+AG11+(AW11+BM11+BU11+SUM($BY11:$CA11)))/100)+($CB11*OUT!$E$8)</f>
        <v>0.34375899919999997</v>
      </c>
      <c r="DA11" s="209">
        <f>((Q11+Z11+$AK11+AH11+(AX11+BN11+BV11+SUM($BY11:$CA11)))/100)+($CB11*OUT!$E$8)</f>
        <v>0.25481099919999994</v>
      </c>
      <c r="DB11" s="209">
        <f>((R11+AA11+AI11+(AY11+BO11+BW11+SUM($BY11:$CA11)))/100)+($CB11*OUT!$E$8)</f>
        <v>0.18306699919999997</v>
      </c>
      <c r="DC11" s="209">
        <f>((S11+AB11+AJ11+(AZ11+BP11+BX11+SUM($BY11:$CA11)))/100)+($CB11*OUT!$E$8)</f>
        <v>0.15406799919999997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wY/Pxx6lcSSv66WkQEOAn+kY9ZYr2i4IndKZ1KDFvy1+axaHf4ZEbfIy578RS8UkUv4yLZdWQ0ea/slhRfMOHw==" saltValue="SCj46hEAgF7x0JwEtHibRQ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E8" sqref="E8:F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2I49vyMC1OhN2ztUaV3DjtjRvwX0nECbp3NetzGPU9ApDNZ85dQFwDcvorZDdstOBmOBkq8eOBx4gMYVarD7+A==" saltValue="DrHEO65eb65ViRll2YHy6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2025-03-06T14:47:15Z</dcterms:modified>
  <cp:category/>
  <cp:contentStatus/>
</cp:coreProperties>
</file>